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hris\Kreditgeschäft\Unterstützung\"/>
    </mc:Choice>
  </mc:AlternateContent>
  <bookViews>
    <workbookView xWindow="0" yWindow="0" windowWidth="11685" windowHeight="7620"/>
  </bookViews>
  <sheets>
    <sheet name="Bilanz,GuV" sheetId="4" r:id="rId1"/>
    <sheet name="Tabelle1" sheetId="5" r:id="rId2"/>
  </sheets>
  <definedNames>
    <definedName name="_xlnm.Print_Area" localSheetId="0">'Bilanz,GuV'!$A$1:$L$65</definedName>
  </definedNames>
  <calcPr calcId="162913"/>
</workbook>
</file>

<file path=xl/calcChain.xml><?xml version="1.0" encoding="utf-8"?>
<calcChain xmlns="http://schemas.openxmlformats.org/spreadsheetml/2006/main">
  <c r="E61" i="4" l="1"/>
  <c r="E63" i="4" s="1"/>
  <c r="D61" i="4"/>
  <c r="D63" i="4" s="1"/>
  <c r="E46" i="4" l="1"/>
  <c r="D46" i="4"/>
  <c r="D34" i="4" l="1"/>
  <c r="E34" i="4" s="1"/>
  <c r="D33" i="4"/>
  <c r="E33" i="4" s="1"/>
  <c r="D47" i="4"/>
  <c r="E47" i="4" s="1"/>
  <c r="E41" i="4"/>
  <c r="G24" i="4"/>
  <c r="G23" i="4"/>
  <c r="G22" i="4"/>
  <c r="G21" i="4"/>
  <c r="G16" i="4"/>
  <c r="E21" i="4"/>
  <c r="E16" i="4"/>
  <c r="E15" i="4"/>
  <c r="I24" i="4" s="1"/>
  <c r="E14" i="4"/>
  <c r="D45" i="4"/>
  <c r="E45" i="4" s="1"/>
  <c r="D22" i="4"/>
  <c r="E22" i="4" s="1"/>
  <c r="D21" i="4"/>
  <c r="D15" i="4"/>
  <c r="D16" i="4"/>
  <c r="D14" i="4"/>
  <c r="H16" i="4" l="1"/>
  <c r="H22" i="4"/>
  <c r="I16" i="4"/>
  <c r="I21" i="4"/>
  <c r="H21" i="4"/>
  <c r="H23" i="4"/>
  <c r="H24" i="4"/>
  <c r="I22" i="4"/>
  <c r="I23" i="4"/>
  <c r="I34" i="4"/>
  <c r="H34" i="4"/>
  <c r="G34" i="4"/>
  <c r="I33" i="4"/>
  <c r="H33" i="4"/>
  <c r="G33" i="4"/>
  <c r="I30" i="4"/>
  <c r="H30" i="4"/>
  <c r="G30" i="4"/>
  <c r="I29" i="4"/>
  <c r="H29" i="4"/>
  <c r="G29" i="4"/>
  <c r="I28" i="4"/>
  <c r="H28" i="4"/>
  <c r="G28" i="4"/>
  <c r="I27" i="4"/>
  <c r="H27" i="4"/>
  <c r="G27" i="4"/>
  <c r="E18" i="4"/>
  <c r="I18" i="4" s="1"/>
  <c r="D18" i="4"/>
  <c r="C18" i="4"/>
  <c r="I14" i="4"/>
  <c r="H14" i="4"/>
  <c r="G14" i="4"/>
  <c r="I11" i="4"/>
  <c r="H11" i="4"/>
  <c r="G11" i="4"/>
  <c r="G18" i="4" l="1"/>
  <c r="C26" i="4"/>
  <c r="E26" i="4"/>
  <c r="H18" i="4"/>
  <c r="D26" i="4"/>
  <c r="D32" i="4" s="1"/>
  <c r="D37" i="4" s="1"/>
  <c r="E32" i="4" l="1"/>
  <c r="E37" i="4" s="1"/>
  <c r="I26" i="4"/>
  <c r="C32" i="4"/>
  <c r="C37" i="4" s="1"/>
  <c r="G26" i="4"/>
  <c r="H26" i="4"/>
  <c r="G32" i="4" l="1"/>
  <c r="I32" i="4"/>
  <c r="H32" i="4"/>
  <c r="E43" i="4" l="1"/>
  <c r="E50" i="4" s="1"/>
  <c r="I37" i="4"/>
  <c r="G37" i="4"/>
  <c r="C43" i="4"/>
  <c r="C50" i="4" s="1"/>
  <c r="D43" i="4"/>
  <c r="D50" i="4" s="1"/>
  <c r="H37" i="4"/>
  <c r="C49" i="4" l="1"/>
  <c r="E49" i="4"/>
  <c r="D49" i="4"/>
</calcChain>
</file>

<file path=xl/sharedStrings.xml><?xml version="1.0" encoding="utf-8"?>
<sst xmlns="http://schemas.openxmlformats.org/spreadsheetml/2006/main" count="111" uniqueCount="76">
  <si>
    <t>Kreditnehmer:</t>
  </si>
  <si>
    <t>Kd.Nr.:</t>
  </si>
  <si>
    <t>Wirtschaftsjahr</t>
  </si>
  <si>
    <t>Strukturzahlen</t>
  </si>
  <si>
    <t>Nettoumsatz</t>
  </si>
  <si>
    <t>Gesamtleistung</t>
  </si>
  <si>
    <t>-</t>
  </si>
  <si>
    <t>Materialeinsatz</t>
  </si>
  <si>
    <t>Rohertrag (DB I)</t>
  </si>
  <si>
    <t>Jahresergebnis</t>
  </si>
  <si>
    <t>+</t>
  </si>
  <si>
    <t>neutraler Aufwand</t>
  </si>
  <si>
    <t>neutraler Ertrag</t>
  </si>
  <si>
    <t>EE-Steuern</t>
  </si>
  <si>
    <t>ordentl. Betr.ergebnis</t>
  </si>
  <si>
    <t>Zinsaufwand</t>
  </si>
  <si>
    <t>ordentl. Afa</t>
  </si>
  <si>
    <t>erw. CF</t>
  </si>
  <si>
    <t>KD-Grenze</t>
  </si>
  <si>
    <t>freier CF</t>
  </si>
  <si>
    <t>Ausl. KD-Grenze</t>
  </si>
  <si>
    <t>Personalaufwand</t>
  </si>
  <si>
    <t>=</t>
  </si>
  <si>
    <t>Auswertung KDF wegen Corona</t>
  </si>
  <si>
    <t>Pauschale Annahme eines Umsatzeinbruchs - individuell anzupassen an die jeweiligen Gegebenheiten</t>
  </si>
  <si>
    <t>Annahme, dass Materialaufwand im Verhältnis zum Umsatzrückgang eintritt - ist stark von der jeweiligen Branche angängig, daher individuell anpassen</t>
  </si>
  <si>
    <t>Annahme, dass Mitarbeiter für die Zeit der Krise in Kurzarbeit geschickt werden und die Personalkosten entsprechend sinken - individuell anzupassen</t>
  </si>
  <si>
    <t>Annahme, dass Fixkosten konstant bleiben, selbst bei Stundungen von Miete und Leasing sind diese Beiträge nach der Krise zu leisten und belasten GuV</t>
  </si>
  <si>
    <t>Annahme einer konstanten Entwicklung</t>
  </si>
  <si>
    <t>Felder sind manuell zu befüllen auf Basis BWA 12/2019 bzw. JA 2018</t>
  </si>
  <si>
    <t>Felder werden automatisch berechnet, sofern die in den Erläuterungen beschriebenen Annahmen zutreffen - immer prüfen!</t>
  </si>
  <si>
    <t>übrige Fixkosten</t>
  </si>
  <si>
    <t>Zwischensumme</t>
  </si>
  <si>
    <t>Notwendige Ersatzinvesitionen für Aufrechterhaltung des Geschäftsbetriebs</t>
  </si>
  <si>
    <t>Angabe unter Berücksichtigung</t>
  </si>
  <si>
    <t>Einlagen/Kapitalerhöhungen/Gesellschafterdarlehen</t>
  </si>
  <si>
    <t>direkte Zuschüsse an das Unternehmen/Unternehmer</t>
  </si>
  <si>
    <t>Saldo (Liquiditätsüberschuss + / Liquiditätsunterdeckung -</t>
  </si>
  <si>
    <t>Kundenangabe , alternativ: aktuelle offene Posten Liste; EBIL</t>
  </si>
  <si>
    <t>Erläuterungen (ggf. individuell anpassen)</t>
  </si>
  <si>
    <t>Corona I</t>
  </si>
  <si>
    <t>Corona II</t>
  </si>
  <si>
    <t>GF-Gehalt (keine Entnahmen)</t>
  </si>
  <si>
    <t>nicht rückzahlbare öffentliche Zuschüsse wegen Corona</t>
  </si>
  <si>
    <t>GF-Gehalt/ Entnahmeüberschuss</t>
  </si>
  <si>
    <t>ggf. weiterer neuer Kap.dienst</t>
  </si>
  <si>
    <t>Gewinn- u. Verlustrechnung (TEUR)</t>
  </si>
  <si>
    <t>Liquiditätsbetrachtung (TEUR)</t>
  </si>
  <si>
    <t xml:space="preserve"> =</t>
  </si>
  <si>
    <t xml:space="preserve"> - </t>
  </si>
  <si>
    <t xml:space="preserve"> + </t>
  </si>
  <si>
    <t xml:space="preserve">Liquiditätsentlastung durch Lagereffekte (Lagerabbau) </t>
  </si>
  <si>
    <t xml:space="preserve">Liquiditätsentlastung durch Verlängerung der Kreditoren-Laufzeit </t>
  </si>
  <si>
    <t>Liquiditätsbelastungen durch Verlängerung der Debitoren-Laufzeit und durch Forderungsausfälle</t>
  </si>
  <si>
    <t>Daten aus der BWA 12/2019 - sofern erkennbar ist, dass noch nicht alle Abschlussbuchungen in der BWA enthalten sind, bitte ergänzen (JA und Befragung)</t>
  </si>
  <si>
    <t>Grundannahmen: Wegbrechen der Gesamtleistung bei 3 Monaten um 25 %, 6 Monate um 50 %; das Jahr 2019 spiegelt auch ein "Normaljahr" nach der Krise wider</t>
  </si>
  <si>
    <t>ggf. individuell ergänzen</t>
  </si>
  <si>
    <t>EE-Steuern-Pauschale</t>
  </si>
  <si>
    <t xml:space="preserve"> / ggf. individuell ergänzen / nicht lineare var. Kosten</t>
  </si>
  <si>
    <t xml:space="preserve"> / ggf. individuell ergänzen / keine Fixkosten</t>
  </si>
  <si>
    <t>individuell ergänzen</t>
  </si>
  <si>
    <t>individuell, ggf. Stundung?</t>
  </si>
  <si>
    <t>Freier operativer Cashflow</t>
  </si>
  <si>
    <t>Liquidität (+) /Liquiditätsbedarf (-) aus freiem Cashflow</t>
  </si>
  <si>
    <t xml:space="preserve">bei einer Liquiditätsunterdeckung sind ggf. weitere Anpassungen  bei den Liquiditätshilfen nötig (bitte dann auch den erforderlichen Kapitaldienst - siehe oben- anpassen </t>
  </si>
  <si>
    <t>Annahme eines krisenbedingten Entnahmeverhalten möglich (Kundengespräch) - Ansatz im Normaljahr 2019 und Fortschreibung im Szenario (jedoch maximal gem.  Wert der Zeile 29)</t>
  </si>
  <si>
    <t>Hinweis / Bezug zu Zeile 40 herstellen</t>
  </si>
  <si>
    <t xml:space="preserve">bestehender Kap.dienst </t>
  </si>
  <si>
    <t>Kap.dienst aus Neuantrag für Kreditaufnahme 
("Corona-Kredite")</t>
  </si>
  <si>
    <r>
      <t xml:space="preserve">Inklusive KfW und Drittbanken (Zins- und Tilgungsleistungen). Dies ist </t>
    </r>
    <r>
      <rPr>
        <b/>
        <sz val="11"/>
        <color theme="1"/>
        <rFont val="Calibri"/>
        <family val="2"/>
        <scheme val="minor"/>
      </rPr>
      <t>auch für das "Normaljahr 2019" anszuetzen, um Kapitaldienstunterdeckungen aus den Neukrediten bei Wechsel in den "Normalmodus" aufzudecken.</t>
    </r>
  </si>
  <si>
    <t>Erläuterung notwendig</t>
  </si>
  <si>
    <t>Tigungsaussetzungen, sofern noch nicht im Kapitaldienst berücksichtigt</t>
  </si>
  <si>
    <t>Siehe Kreditantrag / Bezug Zeile 46</t>
  </si>
  <si>
    <t>Beantragte Liquiditätshilfen ("Corona-Kredite") zur Abdeckung krisenbedingter Kapitaldienstunterdeckungen</t>
  </si>
  <si>
    <t>dgds</t>
  </si>
  <si>
    <t>dsd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</si>
</sst>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2E74B5"/>
      <name val="Sparkasse Rg"/>
      <family val="2"/>
    </font>
    <font>
      <b/>
      <sz val="10"/>
      <color theme="1"/>
      <name val="Sparkasse Rg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0" fillId="4" borderId="1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top"/>
    </xf>
    <xf numFmtId="9" fontId="3" fillId="0" borderId="0" xfId="1" applyFont="1" applyAlignment="1" applyProtection="1">
      <alignment vertical="top"/>
    </xf>
    <xf numFmtId="0" fontId="0" fillId="3" borderId="2" xfId="0" applyFill="1" applyBorder="1" applyAlignment="1" applyProtection="1">
      <alignment vertical="top"/>
    </xf>
    <xf numFmtId="0" fontId="0" fillId="0" borderId="2" xfId="0" quotePrefix="1" applyBorder="1" applyAlignment="1" applyProtection="1">
      <alignment vertical="top"/>
    </xf>
    <xf numFmtId="0" fontId="0" fillId="0" borderId="2" xfId="0" applyBorder="1" applyAlignment="1" applyProtection="1">
      <alignment vertical="top" wrapText="1"/>
    </xf>
    <xf numFmtId="0" fontId="6" fillId="0" borderId="2" xfId="0" applyFont="1" applyBorder="1" applyAlignment="1" applyProtection="1">
      <alignment vertical="top"/>
    </xf>
    <xf numFmtId="0" fontId="6" fillId="3" borderId="2" xfId="0" applyFont="1" applyFill="1" applyBorder="1" applyAlignment="1" applyProtection="1">
      <alignment vertical="top"/>
    </xf>
    <xf numFmtId="0" fontId="0" fillId="3" borderId="0" xfId="0" applyFill="1" applyAlignment="1" applyProtection="1">
      <alignment vertical="top"/>
    </xf>
    <xf numFmtId="9" fontId="0" fillId="3" borderId="0" xfId="1" applyFont="1" applyFill="1" applyAlignment="1" applyProtection="1">
      <alignment horizontal="center" vertical="center"/>
    </xf>
    <xf numFmtId="0" fontId="0" fillId="6" borderId="2" xfId="0" applyFill="1" applyBorder="1" applyAlignment="1" applyProtection="1">
      <alignment vertical="top"/>
    </xf>
    <xf numFmtId="0" fontId="0" fillId="6" borderId="0" xfId="0" applyFill="1" applyAlignment="1" applyProtection="1">
      <alignment vertical="top"/>
    </xf>
    <xf numFmtId="9" fontId="3" fillId="6" borderId="0" xfId="1" applyFont="1" applyFill="1" applyAlignment="1" applyProtection="1">
      <alignment vertical="top"/>
    </xf>
    <xf numFmtId="0" fontId="0" fillId="0" borderId="0" xfId="0" applyProtection="1"/>
    <xf numFmtId="0" fontId="3" fillId="6" borderId="0" xfId="0" applyFont="1" applyFill="1" applyAlignment="1" applyProtection="1">
      <alignment vertical="top"/>
    </xf>
    <xf numFmtId="0" fontId="0" fillId="6" borderId="0" xfId="0" applyFill="1" applyBorder="1" applyProtection="1"/>
    <xf numFmtId="0" fontId="4" fillId="6" borderId="0" xfId="0" applyFont="1" applyFill="1" applyBorder="1" applyAlignment="1" applyProtection="1">
      <alignment vertical="center"/>
    </xf>
    <xf numFmtId="0" fontId="0" fillId="6" borderId="0" xfId="0" applyFill="1" applyProtection="1"/>
    <xf numFmtId="0" fontId="4" fillId="6" borderId="0" xfId="0" applyFont="1" applyFill="1" applyAlignment="1" applyProtection="1">
      <alignment horizontal="left" vertical="center" indent="15"/>
    </xf>
    <xf numFmtId="0" fontId="0" fillId="6" borderId="0" xfId="0" applyFill="1" applyAlignment="1" applyProtection="1">
      <alignment vertical="top" wrapText="1"/>
    </xf>
    <xf numFmtId="0" fontId="0" fillId="7" borderId="2" xfId="0" applyFill="1" applyBorder="1" applyAlignment="1" applyProtection="1">
      <alignment vertical="top"/>
      <protection locked="0"/>
    </xf>
    <xf numFmtId="0" fontId="0" fillId="7" borderId="0" xfId="0" applyFill="1" applyAlignment="1" applyProtection="1">
      <alignment vertical="top" wrapText="1"/>
      <protection locked="0"/>
    </xf>
    <xf numFmtId="3" fontId="0" fillId="7" borderId="6" xfId="0" applyNumberFormat="1" applyFill="1" applyBorder="1" applyAlignment="1" applyProtection="1">
      <alignment horizontal="right" vertical="center"/>
      <protection locked="0"/>
    </xf>
    <xf numFmtId="3" fontId="0" fillId="5" borderId="2" xfId="0" applyNumberFormat="1" applyFill="1" applyBorder="1" applyAlignment="1" applyProtection="1">
      <alignment horizontal="right" vertical="center"/>
    </xf>
    <xf numFmtId="3" fontId="0" fillId="6" borderId="0" xfId="0" applyNumberFormat="1" applyFill="1" applyAlignment="1" applyProtection="1">
      <alignment horizontal="right" vertical="center"/>
    </xf>
    <xf numFmtId="3" fontId="0" fillId="0" borderId="0" xfId="0" applyNumberFormat="1" applyAlignment="1" applyProtection="1">
      <alignment horizontal="right" vertical="center"/>
    </xf>
    <xf numFmtId="3" fontId="0" fillId="7" borderId="2" xfId="0" applyNumberFormat="1" applyFill="1" applyBorder="1" applyAlignment="1" applyProtection="1">
      <alignment horizontal="right" vertical="center"/>
      <protection locked="0"/>
    </xf>
    <xf numFmtId="3" fontId="0" fillId="3" borderId="2" xfId="0" applyNumberFormat="1" applyFill="1" applyBorder="1" applyAlignment="1" applyProtection="1">
      <alignment horizontal="right" vertical="center"/>
    </xf>
    <xf numFmtId="3" fontId="0" fillId="2" borderId="2" xfId="0" applyNumberFormat="1" applyFill="1" applyBorder="1" applyAlignment="1" applyProtection="1">
      <alignment horizontal="right" vertical="center"/>
    </xf>
    <xf numFmtId="3" fontId="6" fillId="3" borderId="2" xfId="0" applyNumberFormat="1" applyFont="1" applyFill="1" applyBorder="1" applyAlignment="1" applyProtection="1">
      <alignment horizontal="right" vertical="center"/>
    </xf>
    <xf numFmtId="3" fontId="0" fillId="3" borderId="0" xfId="0" applyNumberFormat="1" applyFill="1" applyAlignment="1" applyProtection="1">
      <alignment horizontal="right" vertical="center"/>
    </xf>
    <xf numFmtId="9" fontId="0" fillId="3" borderId="0" xfId="1" applyFont="1" applyFill="1" applyAlignment="1" applyProtection="1">
      <alignment vertical="center"/>
    </xf>
    <xf numFmtId="3" fontId="0" fillId="7" borderId="2" xfId="0" applyNumberFormat="1" applyFill="1" applyBorder="1" applyAlignment="1" applyProtection="1">
      <alignment vertical="center"/>
      <protection locked="0"/>
    </xf>
    <xf numFmtId="3" fontId="0" fillId="5" borderId="2" xfId="0" applyNumberFormat="1" applyFill="1" applyBorder="1" applyAlignment="1" applyProtection="1">
      <alignment vertical="center"/>
    </xf>
    <xf numFmtId="0" fontId="0" fillId="0" borderId="2" xfId="0" applyBorder="1" applyAlignment="1" applyProtection="1">
      <alignment vertical="top" wrapText="1"/>
    </xf>
    <xf numFmtId="0" fontId="0" fillId="7" borderId="0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6" borderId="0" xfId="0" applyFill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center"/>
    </xf>
    <xf numFmtId="0" fontId="0" fillId="3" borderId="8" xfId="0" applyFill="1" applyBorder="1" applyAlignment="1" applyProtection="1"/>
    <xf numFmtId="0" fontId="0" fillId="0" borderId="7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6" fillId="7" borderId="2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vertical="top" wrapText="1"/>
    </xf>
    <xf numFmtId="0" fontId="0" fillId="0" borderId="2" xfId="0" applyBorder="1" applyAlignment="1" applyProtection="1"/>
    <xf numFmtId="0" fontId="0" fillId="6" borderId="2" xfId="0" applyFill="1" applyBorder="1" applyAlignment="1" applyProtection="1">
      <alignment vertical="top" wrapText="1"/>
    </xf>
    <xf numFmtId="0" fontId="0" fillId="0" borderId="2" xfId="0" applyBorder="1" applyAlignment="1" applyProtection="1">
      <alignment wrapText="1"/>
    </xf>
    <xf numFmtId="0" fontId="2" fillId="3" borderId="7" xfId="0" applyFont="1" applyFill="1" applyBorder="1" applyAlignment="1" applyProtection="1">
      <alignment vertical="top"/>
    </xf>
    <xf numFmtId="0" fontId="0" fillId="3" borderId="8" xfId="0" applyFill="1" applyBorder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0" fillId="0" borderId="0" xfId="0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view="pageBreakPreview" zoomScaleNormal="100" zoomScaleSheetLayoutView="100" workbookViewId="0">
      <pane ySplit="11" topLeftCell="A48" activePane="bottomLeft" state="frozen"/>
      <selection pane="bottomLeft" activeCell="B56" sqref="B56:C56"/>
    </sheetView>
  </sheetViews>
  <sheetFormatPr baseColWidth="10" defaultColWidth="11.5703125" defaultRowHeight="15" x14ac:dyDescent="0.25"/>
  <cols>
    <col min="1" max="1" width="3.28515625" style="4" customWidth="1"/>
    <col min="2" max="2" width="55.7109375" style="4" customWidth="1"/>
    <col min="3" max="5" width="11.5703125" style="4"/>
    <col min="6" max="6" width="1.85546875" style="4" customWidth="1"/>
    <col min="7" max="7" width="6.28515625" style="4" customWidth="1"/>
    <col min="8" max="8" width="6.5703125" style="4" customWidth="1"/>
    <col min="9" max="9" width="6.28515625" style="4" customWidth="1"/>
    <col min="10" max="10" width="2.28515625" style="4" customWidth="1"/>
    <col min="11" max="11" width="67" style="4" customWidth="1"/>
    <col min="12" max="12" width="2.7109375" style="5" customWidth="1"/>
    <col min="13" max="16384" width="11.5703125" style="4"/>
  </cols>
  <sheetData>
    <row r="1" spans="1:12" x14ac:dyDescent="0.25">
      <c r="A1" s="3" t="s">
        <v>0</v>
      </c>
      <c r="B1" s="3"/>
      <c r="C1" s="54" t="s">
        <v>75</v>
      </c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3" t="s">
        <v>1</v>
      </c>
      <c r="B2" s="3"/>
      <c r="C2" s="54" t="s">
        <v>74</v>
      </c>
      <c r="D2" s="54"/>
      <c r="E2" s="54"/>
      <c r="F2" s="54"/>
      <c r="G2" s="54"/>
      <c r="H2" s="54"/>
      <c r="I2" s="54"/>
      <c r="J2" s="54"/>
      <c r="K2" s="54"/>
      <c r="L2" s="54"/>
    </row>
    <row r="3" spans="1:12" ht="7.15" customHeight="1" x14ac:dyDescent="0.25"/>
    <row r="4" spans="1:12" ht="3.75" customHeight="1" x14ac:dyDescent="0.25"/>
    <row r="5" spans="1:12" x14ac:dyDescent="0.25">
      <c r="B5" s="4" t="s">
        <v>23</v>
      </c>
    </row>
    <row r="6" spans="1:12" ht="15.75" thickBot="1" x14ac:dyDescent="0.3">
      <c r="B6" s="65" t="s">
        <v>55</v>
      </c>
      <c r="C6" s="66"/>
      <c r="D6" s="66"/>
      <c r="E6" s="66"/>
      <c r="F6" s="66"/>
      <c r="G6" s="66"/>
      <c r="H6" s="66"/>
      <c r="I6" s="66"/>
      <c r="J6" s="66"/>
      <c r="K6" s="66"/>
    </row>
    <row r="7" spans="1:12" ht="15.75" thickBot="1" x14ac:dyDescent="0.3">
      <c r="B7" s="7"/>
      <c r="C7" s="56" t="s">
        <v>29</v>
      </c>
      <c r="D7" s="57"/>
      <c r="E7" s="57"/>
      <c r="F7" s="57"/>
      <c r="G7" s="57"/>
      <c r="H7" s="57"/>
      <c r="I7" s="57"/>
      <c r="J7" s="57"/>
      <c r="K7" s="57"/>
    </row>
    <row r="8" spans="1:12" x14ac:dyDescent="0.25">
      <c r="B8" s="8"/>
      <c r="C8" s="58" t="s">
        <v>30</v>
      </c>
      <c r="D8" s="57"/>
      <c r="E8" s="57"/>
      <c r="F8" s="57"/>
      <c r="G8" s="57"/>
      <c r="H8" s="57"/>
      <c r="I8" s="57"/>
      <c r="J8" s="57"/>
      <c r="K8" s="57"/>
    </row>
    <row r="9" spans="1:12" x14ac:dyDescent="0.25">
      <c r="B9" s="4" t="s">
        <v>54</v>
      </c>
    </row>
    <row r="10" spans="1:12" ht="7.15" customHeight="1" x14ac:dyDescent="0.25"/>
    <row r="11" spans="1:12" x14ac:dyDescent="0.25">
      <c r="B11" s="3" t="s">
        <v>2</v>
      </c>
      <c r="C11" s="1">
        <v>2019</v>
      </c>
      <c r="D11" s="9" t="s">
        <v>40</v>
      </c>
      <c r="E11" s="9" t="s">
        <v>41</v>
      </c>
      <c r="F11" s="3"/>
      <c r="G11" s="10">
        <f>C11</f>
        <v>2019</v>
      </c>
      <c r="H11" s="10" t="str">
        <f>D11</f>
        <v>Corona I</v>
      </c>
      <c r="I11" s="10" t="str">
        <f>E11</f>
        <v>Corona II</v>
      </c>
      <c r="J11" s="11"/>
      <c r="K11" s="47" t="s">
        <v>39</v>
      </c>
    </row>
    <row r="12" spans="1:12" ht="7.15" customHeight="1" thickBot="1" x14ac:dyDescent="0.3">
      <c r="C12" s="12"/>
      <c r="D12" s="12"/>
      <c r="E12" s="12"/>
      <c r="G12" s="13"/>
      <c r="H12" s="13"/>
      <c r="I12" s="13"/>
      <c r="K12" s="48"/>
    </row>
    <row r="13" spans="1:12" ht="14.45" customHeight="1" thickBot="1" x14ac:dyDescent="0.3">
      <c r="A13" s="6" t="s">
        <v>46</v>
      </c>
      <c r="C13" s="12"/>
      <c r="D13" s="2">
        <v>0.75</v>
      </c>
      <c r="E13" s="2">
        <v>0.5</v>
      </c>
      <c r="G13" s="55" t="s">
        <v>3</v>
      </c>
      <c r="H13" s="55"/>
      <c r="I13" s="55"/>
      <c r="K13" s="48"/>
    </row>
    <row r="14" spans="1:12" ht="45.75" thickBot="1" x14ac:dyDescent="0.3">
      <c r="A14" s="3"/>
      <c r="B14" s="3" t="s">
        <v>4</v>
      </c>
      <c r="C14" s="34">
        <v>90</v>
      </c>
      <c r="D14" s="35">
        <f>+C14*$D$13</f>
        <v>67.5</v>
      </c>
      <c r="E14" s="35">
        <f>+C14*$E$13</f>
        <v>45</v>
      </c>
      <c r="G14" s="14">
        <f>IF(C14="","",C14/$C$15)</f>
        <v>0.9</v>
      </c>
      <c r="H14" s="14">
        <f>IF(D14="","",D14/$D$15)</f>
        <v>0.9</v>
      </c>
      <c r="I14" s="14">
        <f>IF(E14="","",E14/$E$15)</f>
        <v>0.9</v>
      </c>
      <c r="K14" s="33" t="s">
        <v>24</v>
      </c>
    </row>
    <row r="15" spans="1:12" ht="15.75" thickBot="1" x14ac:dyDescent="0.3">
      <c r="A15" s="3"/>
      <c r="B15" s="3" t="s">
        <v>5</v>
      </c>
      <c r="C15" s="34">
        <v>100</v>
      </c>
      <c r="D15" s="35">
        <f t="shared" ref="D15:D16" si="0">+C15*$D$13</f>
        <v>75</v>
      </c>
      <c r="E15" s="35">
        <f>+C15*$E$13</f>
        <v>50</v>
      </c>
      <c r="G15" s="14">
        <v>1</v>
      </c>
      <c r="H15" s="14">
        <v>1</v>
      </c>
      <c r="I15" s="14">
        <v>1</v>
      </c>
      <c r="K15" s="33"/>
    </row>
    <row r="16" spans="1:12" ht="45.75" thickBot="1" x14ac:dyDescent="0.3">
      <c r="A16" s="3" t="s">
        <v>6</v>
      </c>
      <c r="B16" s="3" t="s">
        <v>7</v>
      </c>
      <c r="C16" s="34">
        <v>5</v>
      </c>
      <c r="D16" s="35">
        <f t="shared" si="0"/>
        <v>3.75</v>
      </c>
      <c r="E16" s="35">
        <f>+C16*$E$13</f>
        <v>2.5</v>
      </c>
      <c r="G16" s="14">
        <f>+C16/C15</f>
        <v>0.05</v>
      </c>
      <c r="H16" s="14">
        <f t="shared" ref="H16:I16" si="1">+D16/D15</f>
        <v>0.05</v>
      </c>
      <c r="I16" s="14">
        <f t="shared" si="1"/>
        <v>0.05</v>
      </c>
      <c r="K16" s="33" t="s">
        <v>25</v>
      </c>
    </row>
    <row r="17" spans="1:11" ht="7.15" customHeight="1" x14ac:dyDescent="0.25">
      <c r="C17" s="36"/>
      <c r="D17" s="37"/>
      <c r="E17" s="37"/>
      <c r="G17" s="13"/>
      <c r="H17" s="13"/>
      <c r="I17" s="13"/>
      <c r="K17" s="48"/>
    </row>
    <row r="18" spans="1:11" x14ac:dyDescent="0.25">
      <c r="A18" s="3" t="s">
        <v>48</v>
      </c>
      <c r="B18" s="15" t="s">
        <v>8</v>
      </c>
      <c r="C18" s="39">
        <f>C15-C16</f>
        <v>95</v>
      </c>
      <c r="D18" s="39">
        <f t="shared" ref="D18:E18" si="2">D15-D16</f>
        <v>71.25</v>
      </c>
      <c r="E18" s="39">
        <f t="shared" si="2"/>
        <v>47.5</v>
      </c>
      <c r="G18" s="14">
        <f>IF(C18="","",C18/$C$15)</f>
        <v>0.95</v>
      </c>
      <c r="H18" s="14">
        <f>IF(D18="","",D18/$D$15)</f>
        <v>0.95</v>
      </c>
      <c r="I18" s="14">
        <f>IF(E18="","",E18/$E$15)</f>
        <v>0.95</v>
      </c>
      <c r="K18" s="48"/>
    </row>
    <row r="19" spans="1:11" ht="7.15" customHeight="1" x14ac:dyDescent="0.25">
      <c r="C19" s="36"/>
      <c r="D19" s="37"/>
      <c r="E19" s="37"/>
      <c r="G19" s="13"/>
      <c r="H19" s="13"/>
      <c r="I19" s="13"/>
      <c r="K19" s="48"/>
    </row>
    <row r="20" spans="1:11" ht="7.5" customHeight="1" x14ac:dyDescent="0.25">
      <c r="C20" s="36"/>
      <c r="D20" s="37"/>
      <c r="E20" s="37"/>
      <c r="G20" s="13"/>
      <c r="H20" s="13"/>
      <c r="I20" s="13"/>
      <c r="K20" s="48"/>
    </row>
    <row r="21" spans="1:11" ht="45" x14ac:dyDescent="0.25">
      <c r="A21" s="16" t="s">
        <v>6</v>
      </c>
      <c r="B21" s="3" t="s">
        <v>21</v>
      </c>
      <c r="C21" s="38">
        <v>200</v>
      </c>
      <c r="D21" s="35">
        <f t="shared" ref="D21" si="3">+C21*$D$13</f>
        <v>150</v>
      </c>
      <c r="E21" s="35">
        <f>+C21*$E$13</f>
        <v>100</v>
      </c>
      <c r="G21" s="14">
        <f>+C21/C15</f>
        <v>2</v>
      </c>
      <c r="H21" s="14">
        <f t="shared" ref="H21:I21" si="4">+D21/D15</f>
        <v>2</v>
      </c>
      <c r="I21" s="14">
        <f t="shared" si="4"/>
        <v>2</v>
      </c>
      <c r="K21" s="33" t="s">
        <v>26</v>
      </c>
    </row>
    <row r="22" spans="1:11" ht="45" x14ac:dyDescent="0.25">
      <c r="A22" s="16" t="s">
        <v>6</v>
      </c>
      <c r="B22" s="3" t="s">
        <v>31</v>
      </c>
      <c r="C22" s="38">
        <v>250</v>
      </c>
      <c r="D22" s="35">
        <f>+C22</f>
        <v>250</v>
      </c>
      <c r="E22" s="35">
        <f>+D22</f>
        <v>250</v>
      </c>
      <c r="G22" s="14">
        <f>+C22/C$15</f>
        <v>2.5</v>
      </c>
      <c r="H22" s="14">
        <f t="shared" ref="H22:I22" si="5">+D22/D$15</f>
        <v>3.3333333333333335</v>
      </c>
      <c r="I22" s="14">
        <f t="shared" si="5"/>
        <v>5</v>
      </c>
      <c r="K22" s="33" t="s">
        <v>27</v>
      </c>
    </row>
    <row r="23" spans="1:11" x14ac:dyDescent="0.25">
      <c r="A23" s="16" t="s">
        <v>6</v>
      </c>
      <c r="B23" s="32" t="s">
        <v>58</v>
      </c>
      <c r="C23" s="38">
        <v>10</v>
      </c>
      <c r="D23" s="38">
        <v>5</v>
      </c>
      <c r="E23" s="38">
        <v>15</v>
      </c>
      <c r="G23" s="14">
        <f t="shared" ref="G23:G24" si="6">+C23/C$15</f>
        <v>0.1</v>
      </c>
      <c r="H23" s="14">
        <f t="shared" ref="H23:H24" si="7">+D23/D$15</f>
        <v>6.6666666666666666E-2</v>
      </c>
      <c r="I23" s="14">
        <f t="shared" ref="I23:I24" si="8">+E23/E$15</f>
        <v>0.3</v>
      </c>
      <c r="K23" s="33" t="s">
        <v>56</v>
      </c>
    </row>
    <row r="24" spans="1:11" x14ac:dyDescent="0.25">
      <c r="A24" s="16" t="s">
        <v>6</v>
      </c>
      <c r="B24" s="32" t="s">
        <v>59</v>
      </c>
      <c r="C24" s="38">
        <v>2</v>
      </c>
      <c r="D24" s="38">
        <v>10</v>
      </c>
      <c r="E24" s="38">
        <v>10</v>
      </c>
      <c r="G24" s="14">
        <f t="shared" si="6"/>
        <v>0.02</v>
      </c>
      <c r="H24" s="14">
        <f t="shared" si="7"/>
        <v>0.13333333333333333</v>
      </c>
      <c r="I24" s="14">
        <f t="shared" si="8"/>
        <v>0.2</v>
      </c>
      <c r="K24" s="33" t="s">
        <v>56</v>
      </c>
    </row>
    <row r="25" spans="1:11" x14ac:dyDescent="0.25">
      <c r="C25" s="37"/>
      <c r="D25" s="37"/>
      <c r="E25" s="37"/>
      <c r="G25" s="13"/>
      <c r="H25" s="13"/>
      <c r="I25" s="13"/>
      <c r="K25" s="48"/>
    </row>
    <row r="26" spans="1:11" x14ac:dyDescent="0.25">
      <c r="A26" s="16" t="s">
        <v>22</v>
      </c>
      <c r="B26" s="3" t="s">
        <v>9</v>
      </c>
      <c r="C26" s="40">
        <f>+C18-C21-C22-C23-C24</f>
        <v>-367</v>
      </c>
      <c r="D26" s="40">
        <f>+D18-D21-D22-D23-D24</f>
        <v>-343.75</v>
      </c>
      <c r="E26" s="40">
        <f>+E18-E21-E22-E23-E24</f>
        <v>-327.5</v>
      </c>
      <c r="G26" s="14">
        <f t="shared" ref="G26:G30" si="9">IF(C26="","",C26/$C$15)</f>
        <v>-3.67</v>
      </c>
      <c r="H26" s="14">
        <f t="shared" ref="H26:H30" si="10">IF(D26="","",D26/$D$15)</f>
        <v>-4.583333333333333</v>
      </c>
      <c r="I26" s="14">
        <f t="shared" ref="I26:I30" si="11">IF(E26="","",E26/$E$15)</f>
        <v>-6.55</v>
      </c>
      <c r="K26" s="33" t="s">
        <v>28</v>
      </c>
    </row>
    <row r="27" spans="1:11" x14ac:dyDescent="0.25">
      <c r="A27" s="3" t="s">
        <v>10</v>
      </c>
      <c r="B27" s="3" t="s">
        <v>11</v>
      </c>
      <c r="C27" s="38">
        <v>60</v>
      </c>
      <c r="D27" s="38">
        <v>10</v>
      </c>
      <c r="E27" s="38">
        <v>10</v>
      </c>
      <c r="G27" s="14">
        <f t="shared" si="9"/>
        <v>0.6</v>
      </c>
      <c r="H27" s="14">
        <f t="shared" si="10"/>
        <v>0.13333333333333333</v>
      </c>
      <c r="I27" s="14">
        <f t="shared" si="11"/>
        <v>0.2</v>
      </c>
      <c r="K27" s="33" t="s">
        <v>60</v>
      </c>
    </row>
    <row r="28" spans="1:11" x14ac:dyDescent="0.25">
      <c r="A28" s="3" t="s">
        <v>6</v>
      </c>
      <c r="B28" s="3" t="s">
        <v>12</v>
      </c>
      <c r="C28" s="38">
        <v>60</v>
      </c>
      <c r="D28" s="38">
        <v>0</v>
      </c>
      <c r="E28" s="38">
        <v>0</v>
      </c>
      <c r="G28" s="14">
        <f t="shared" si="9"/>
        <v>0.6</v>
      </c>
      <c r="H28" s="14">
        <f t="shared" si="10"/>
        <v>0</v>
      </c>
      <c r="I28" s="14">
        <f t="shared" si="11"/>
        <v>0</v>
      </c>
      <c r="K28" s="33" t="s">
        <v>60</v>
      </c>
    </row>
    <row r="29" spans="1:11" x14ac:dyDescent="0.25">
      <c r="A29" s="3" t="s">
        <v>10</v>
      </c>
      <c r="B29" s="17" t="s">
        <v>42</v>
      </c>
      <c r="C29" s="38">
        <v>60</v>
      </c>
      <c r="D29" s="38">
        <v>10</v>
      </c>
      <c r="E29" s="38">
        <v>10</v>
      </c>
      <c r="G29" s="14">
        <f t="shared" si="9"/>
        <v>0.6</v>
      </c>
      <c r="H29" s="14">
        <f t="shared" si="10"/>
        <v>0.13333333333333333</v>
      </c>
      <c r="I29" s="14">
        <f t="shared" si="11"/>
        <v>0.2</v>
      </c>
      <c r="K29" s="33" t="s">
        <v>66</v>
      </c>
    </row>
    <row r="30" spans="1:11" x14ac:dyDescent="0.25">
      <c r="A30" s="3" t="s">
        <v>10</v>
      </c>
      <c r="B30" s="3" t="s">
        <v>13</v>
      </c>
      <c r="C30" s="38">
        <v>30</v>
      </c>
      <c r="D30" s="38">
        <v>0</v>
      </c>
      <c r="E30" s="38">
        <v>0</v>
      </c>
      <c r="G30" s="14">
        <f t="shared" si="9"/>
        <v>0.3</v>
      </c>
      <c r="H30" s="14">
        <f t="shared" si="10"/>
        <v>0</v>
      </c>
      <c r="I30" s="14">
        <f t="shared" si="11"/>
        <v>0</v>
      </c>
      <c r="K30" s="33" t="s">
        <v>61</v>
      </c>
    </row>
    <row r="31" spans="1:11" ht="7.15" customHeight="1" x14ac:dyDescent="0.25">
      <c r="C31" s="37"/>
      <c r="D31" s="37"/>
      <c r="E31" s="37"/>
      <c r="G31" s="13"/>
      <c r="H31" s="13"/>
      <c r="I31" s="13"/>
      <c r="K31" s="48"/>
    </row>
    <row r="32" spans="1:11" x14ac:dyDescent="0.25">
      <c r="A32" s="3" t="s">
        <v>48</v>
      </c>
      <c r="B32" s="15" t="s">
        <v>14</v>
      </c>
      <c r="C32" s="39">
        <f>C26+C27-C28+C29+C30</f>
        <v>-277</v>
      </c>
      <c r="D32" s="39">
        <f>D26+D27-D28+D29+D30</f>
        <v>-323.75</v>
      </c>
      <c r="E32" s="39">
        <f>E26+E27-E28+E29+E30</f>
        <v>-307.5</v>
      </c>
      <c r="G32" s="14">
        <f>IF(C32="","",C32/$C$15)</f>
        <v>-2.77</v>
      </c>
      <c r="H32" s="14">
        <f>IF(D32="","",D32/$D$15)</f>
        <v>-4.3166666666666664</v>
      </c>
      <c r="I32" s="14">
        <f>IF(E32="","",E32/$E$15)</f>
        <v>-6.15</v>
      </c>
      <c r="K32" s="49"/>
    </row>
    <row r="33" spans="1:11" x14ac:dyDescent="0.25">
      <c r="A33" s="3" t="s">
        <v>10</v>
      </c>
      <c r="B33" s="3" t="s">
        <v>15</v>
      </c>
      <c r="C33" s="38">
        <v>100</v>
      </c>
      <c r="D33" s="35">
        <f>+C33</f>
        <v>100</v>
      </c>
      <c r="E33" s="35">
        <f>+D33</f>
        <v>100</v>
      </c>
      <c r="G33" s="14">
        <f t="shared" ref="G33:G34" si="12">IF(C33="","",C33/$C$15)</f>
        <v>1</v>
      </c>
      <c r="H33" s="14">
        <f t="shared" ref="H33:H34" si="13">IF(D33="","",D33/$D$15)</f>
        <v>1.3333333333333333</v>
      </c>
      <c r="I33" s="14">
        <f t="shared" ref="I33:I34" si="14">IF(E33="","",E33/$E$15)</f>
        <v>2</v>
      </c>
      <c r="K33" s="33" t="s">
        <v>28</v>
      </c>
    </row>
    <row r="34" spans="1:11" x14ac:dyDescent="0.25">
      <c r="A34" s="3" t="s">
        <v>10</v>
      </c>
      <c r="B34" s="3" t="s">
        <v>16</v>
      </c>
      <c r="C34" s="38">
        <v>90</v>
      </c>
      <c r="D34" s="35">
        <f>+C34</f>
        <v>90</v>
      </c>
      <c r="E34" s="35">
        <f>+D34</f>
        <v>90</v>
      </c>
      <c r="G34" s="14">
        <f t="shared" si="12"/>
        <v>0.9</v>
      </c>
      <c r="H34" s="14">
        <f t="shared" si="13"/>
        <v>1.2</v>
      </c>
      <c r="I34" s="14">
        <f t="shared" si="14"/>
        <v>1.8</v>
      </c>
      <c r="K34" s="33" t="s">
        <v>28</v>
      </c>
    </row>
    <row r="35" spans="1:11" x14ac:dyDescent="0.25">
      <c r="A35" s="16" t="s">
        <v>10</v>
      </c>
      <c r="B35" s="17" t="s">
        <v>43</v>
      </c>
      <c r="C35" s="38">
        <v>0</v>
      </c>
      <c r="D35" s="38">
        <v>15</v>
      </c>
      <c r="E35" s="38">
        <v>30</v>
      </c>
      <c r="G35" s="14"/>
      <c r="H35" s="14"/>
      <c r="I35" s="14"/>
      <c r="K35" s="33" t="s">
        <v>36</v>
      </c>
    </row>
    <row r="36" spans="1:11" ht="7.15" customHeight="1" x14ac:dyDescent="0.25">
      <c r="C36" s="37"/>
      <c r="D36" s="37"/>
      <c r="E36" s="37"/>
      <c r="G36" s="13"/>
      <c r="H36" s="13"/>
      <c r="I36" s="13"/>
      <c r="K36" s="48"/>
    </row>
    <row r="37" spans="1:11" x14ac:dyDescent="0.25">
      <c r="A37" s="3" t="s">
        <v>48</v>
      </c>
      <c r="B37" s="15" t="s">
        <v>17</v>
      </c>
      <c r="C37" s="39">
        <f>C32+C33+C34+C35</f>
        <v>-87</v>
      </c>
      <c r="D37" s="39">
        <f>D32+D33+D34+D35</f>
        <v>-118.75</v>
      </c>
      <c r="E37" s="39">
        <f>E32+E33+E34+E35</f>
        <v>-87.5</v>
      </c>
      <c r="G37" s="14">
        <f>IF(C37="","",C37/$C$15)</f>
        <v>-0.87</v>
      </c>
      <c r="H37" s="14">
        <f>IF(D37="","",D37/$D$15)</f>
        <v>-1.5833333333333333</v>
      </c>
      <c r="I37" s="14">
        <f>IF(E37="","",E37/$E$15)</f>
        <v>-1.75</v>
      </c>
      <c r="K37" s="48"/>
    </row>
    <row r="38" spans="1:11" ht="7.15" customHeight="1" x14ac:dyDescent="0.25">
      <c r="C38" s="37"/>
      <c r="D38" s="37"/>
      <c r="E38" s="37"/>
      <c r="G38" s="13"/>
      <c r="H38" s="13"/>
      <c r="I38" s="13"/>
      <c r="K38" s="48"/>
    </row>
    <row r="39" spans="1:11" x14ac:dyDescent="0.25">
      <c r="A39" s="3" t="s">
        <v>6</v>
      </c>
      <c r="B39" s="3" t="s">
        <v>57</v>
      </c>
      <c r="C39" s="38">
        <v>57</v>
      </c>
      <c r="D39" s="38">
        <v>20</v>
      </c>
      <c r="E39" s="38">
        <v>20</v>
      </c>
      <c r="G39" s="13"/>
      <c r="H39" s="13"/>
      <c r="I39" s="13"/>
      <c r="K39" s="33" t="s">
        <v>28</v>
      </c>
    </row>
    <row r="40" spans="1:11" ht="45" x14ac:dyDescent="0.25">
      <c r="A40" s="3" t="s">
        <v>6</v>
      </c>
      <c r="B40" s="17" t="s">
        <v>44</v>
      </c>
      <c r="C40" s="38">
        <v>10</v>
      </c>
      <c r="D40" s="38">
        <v>54</v>
      </c>
      <c r="E40" s="38">
        <v>10</v>
      </c>
      <c r="G40" s="13"/>
      <c r="H40" s="13"/>
      <c r="I40" s="13"/>
      <c r="K40" s="33" t="s">
        <v>65</v>
      </c>
    </row>
    <row r="41" spans="1:11" ht="30" x14ac:dyDescent="0.25">
      <c r="A41" s="3" t="s">
        <v>6</v>
      </c>
      <c r="B41" s="17" t="s">
        <v>33</v>
      </c>
      <c r="C41" s="38">
        <v>101</v>
      </c>
      <c r="D41" s="38">
        <v>30</v>
      </c>
      <c r="E41" s="38">
        <f t="shared" ref="E41" si="15">+D41</f>
        <v>30</v>
      </c>
      <c r="G41" s="13"/>
      <c r="H41" s="13"/>
      <c r="I41" s="13"/>
      <c r="K41" s="33" t="s">
        <v>34</v>
      </c>
    </row>
    <row r="42" spans="1:11" ht="7.15" customHeight="1" x14ac:dyDescent="0.25">
      <c r="C42" s="37"/>
      <c r="D42" s="37"/>
      <c r="E42" s="37"/>
      <c r="G42" s="13"/>
      <c r="H42" s="13"/>
      <c r="I42" s="13"/>
      <c r="K42" s="48"/>
    </row>
    <row r="43" spans="1:11" x14ac:dyDescent="0.25">
      <c r="A43" s="18" t="s">
        <v>48</v>
      </c>
      <c r="B43" s="19" t="s">
        <v>18</v>
      </c>
      <c r="C43" s="41">
        <f>C37-C39-C40-C41</f>
        <v>-255</v>
      </c>
      <c r="D43" s="41">
        <f>D37-D39-D40-D41</f>
        <v>-222.75</v>
      </c>
      <c r="E43" s="41">
        <f t="shared" ref="E43" si="16">E37-E39-E40-E41</f>
        <v>-147.5</v>
      </c>
      <c r="G43" s="13"/>
      <c r="H43" s="13"/>
      <c r="I43" s="13"/>
      <c r="K43" s="48"/>
    </row>
    <row r="44" spans="1:11" ht="7.15" customHeight="1" x14ac:dyDescent="0.25">
      <c r="C44" s="37"/>
      <c r="D44" s="37"/>
      <c r="E44" s="37"/>
      <c r="G44" s="13"/>
      <c r="H44" s="13"/>
      <c r="I44" s="13"/>
      <c r="K44" s="48"/>
    </row>
    <row r="45" spans="1:11" x14ac:dyDescent="0.25">
      <c r="A45" s="3" t="s">
        <v>6</v>
      </c>
      <c r="B45" s="3" t="s">
        <v>67</v>
      </c>
      <c r="C45" s="38">
        <v>10</v>
      </c>
      <c r="D45" s="35">
        <f>+C45</f>
        <v>10</v>
      </c>
      <c r="E45" s="35">
        <f>+D45</f>
        <v>10</v>
      </c>
      <c r="G45" s="13"/>
      <c r="H45" s="13"/>
      <c r="I45" s="13"/>
      <c r="K45" s="33" t="s">
        <v>28</v>
      </c>
    </row>
    <row r="46" spans="1:11" ht="60" customHeight="1" x14ac:dyDescent="0.25">
      <c r="A46" s="3" t="s">
        <v>6</v>
      </c>
      <c r="B46" s="46" t="s">
        <v>68</v>
      </c>
      <c r="C46" s="38">
        <v>5</v>
      </c>
      <c r="D46" s="35">
        <f>C46</f>
        <v>5</v>
      </c>
      <c r="E46" s="35">
        <f>C46</f>
        <v>5</v>
      </c>
      <c r="G46" s="13"/>
      <c r="H46" s="13"/>
      <c r="I46" s="13"/>
      <c r="K46" s="33" t="s">
        <v>69</v>
      </c>
    </row>
    <row r="47" spans="1:11" x14ac:dyDescent="0.25">
      <c r="A47" s="3" t="s">
        <v>6</v>
      </c>
      <c r="B47" s="3" t="s">
        <v>45</v>
      </c>
      <c r="C47" s="38">
        <v>1</v>
      </c>
      <c r="D47" s="35">
        <f t="shared" ref="D47:E47" si="17">+C47</f>
        <v>1</v>
      </c>
      <c r="E47" s="35">
        <f t="shared" si="17"/>
        <v>1</v>
      </c>
      <c r="G47" s="13"/>
      <c r="H47" s="13"/>
      <c r="I47" s="13"/>
      <c r="K47" s="33" t="s">
        <v>70</v>
      </c>
    </row>
    <row r="48" spans="1:11" ht="7.15" customHeight="1" x14ac:dyDescent="0.25">
      <c r="C48" s="12"/>
      <c r="D48" s="12"/>
      <c r="E48" s="12"/>
      <c r="G48" s="13"/>
      <c r="H48" s="13"/>
      <c r="I48" s="13"/>
      <c r="K48" s="48"/>
    </row>
    <row r="49" spans="1:11" x14ac:dyDescent="0.25">
      <c r="B49" s="20" t="s">
        <v>19</v>
      </c>
      <c r="C49" s="42">
        <f>C43-C45-C47-C46</f>
        <v>-271</v>
      </c>
      <c r="D49" s="42">
        <f>D43-D45-D47-D46</f>
        <v>-238.75</v>
      </c>
      <c r="E49" s="42">
        <f>E43-E45-E47-E46</f>
        <v>-163.5</v>
      </c>
      <c r="G49" s="13"/>
      <c r="H49" s="13"/>
      <c r="I49" s="13"/>
      <c r="K49" s="48"/>
    </row>
    <row r="50" spans="1:11" x14ac:dyDescent="0.25">
      <c r="B50" s="20" t="s">
        <v>20</v>
      </c>
      <c r="C50" s="43">
        <f>(C45+C47+C46)/C43</f>
        <v>-6.2745098039215685E-2</v>
      </c>
      <c r="D50" s="43">
        <f>(D45+D47+D46)/D43</f>
        <v>-7.1829405162738502E-2</v>
      </c>
      <c r="E50" s="43">
        <f>(E45+E47+E46)/E43</f>
        <v>-0.10847457627118644</v>
      </c>
      <c r="G50" s="13"/>
      <c r="H50" s="13"/>
      <c r="I50" s="13"/>
      <c r="K50" s="48"/>
    </row>
    <row r="51" spans="1:11" x14ac:dyDescent="0.25">
      <c r="B51" s="20"/>
      <c r="C51" s="21"/>
      <c r="D51" s="21"/>
      <c r="E51" s="21"/>
      <c r="G51" s="13"/>
      <c r="H51" s="13"/>
      <c r="I51" s="13"/>
      <c r="K51" s="48"/>
    </row>
    <row r="52" spans="1:11" x14ac:dyDescent="0.25">
      <c r="G52" s="13"/>
      <c r="H52" s="13"/>
      <c r="I52" s="13"/>
      <c r="K52" s="48"/>
    </row>
    <row r="53" spans="1:11" x14ac:dyDescent="0.25">
      <c r="C53" s="12"/>
      <c r="D53" s="12"/>
      <c r="E53" s="12"/>
      <c r="G53" s="13"/>
      <c r="H53" s="13"/>
      <c r="I53" s="13"/>
      <c r="K53" s="48"/>
    </row>
    <row r="54" spans="1:11" x14ac:dyDescent="0.25">
      <c r="A54" s="6" t="s">
        <v>47</v>
      </c>
      <c r="C54" s="12"/>
      <c r="D54" s="12"/>
      <c r="E54" s="12"/>
      <c r="G54" s="13"/>
      <c r="H54" s="13"/>
      <c r="I54" s="13"/>
      <c r="K54" s="48"/>
    </row>
    <row r="55" spans="1:11" s="23" customFormat="1" x14ac:dyDescent="0.25">
      <c r="A55" s="22"/>
      <c r="B55" s="61" t="s">
        <v>63</v>
      </c>
      <c r="C55" s="62"/>
      <c r="D55" s="44">
        <v>-10</v>
      </c>
      <c r="E55" s="44">
        <v>-10</v>
      </c>
      <c r="G55" s="24"/>
      <c r="H55" s="24"/>
      <c r="I55" s="24"/>
      <c r="K55" s="33" t="s">
        <v>62</v>
      </c>
    </row>
    <row r="56" spans="1:11" s="23" customFormat="1" x14ac:dyDescent="0.25">
      <c r="A56" s="22" t="s">
        <v>49</v>
      </c>
      <c r="B56" s="61" t="s">
        <v>53</v>
      </c>
      <c r="C56" s="62"/>
      <c r="D56" s="44">
        <v>1</v>
      </c>
      <c r="E56" s="44">
        <v>1</v>
      </c>
      <c r="F56" s="25"/>
      <c r="G56" s="25"/>
      <c r="H56" s="25"/>
      <c r="I56" s="24"/>
      <c r="K56" s="33" t="s">
        <v>38</v>
      </c>
    </row>
    <row r="57" spans="1:11" s="23" customFormat="1" x14ac:dyDescent="0.25">
      <c r="A57" s="22" t="s">
        <v>50</v>
      </c>
      <c r="B57" s="61" t="s">
        <v>52</v>
      </c>
      <c r="C57" s="62"/>
      <c r="D57" s="44">
        <v>1</v>
      </c>
      <c r="E57" s="44">
        <v>1</v>
      </c>
      <c r="F57" s="25"/>
      <c r="G57" s="25"/>
      <c r="H57" s="25"/>
      <c r="I57" s="24"/>
      <c r="K57" s="33" t="s">
        <v>38</v>
      </c>
    </row>
    <row r="58" spans="1:11" s="23" customFormat="1" x14ac:dyDescent="0.25">
      <c r="A58" s="22" t="s">
        <v>50</v>
      </c>
      <c r="B58" s="61" t="s">
        <v>51</v>
      </c>
      <c r="C58" s="62"/>
      <c r="D58" s="44">
        <v>1</v>
      </c>
      <c r="E58" s="44">
        <v>1</v>
      </c>
      <c r="F58" s="25"/>
      <c r="G58" s="25"/>
      <c r="H58" s="25"/>
      <c r="I58" s="24"/>
      <c r="K58" s="33" t="s">
        <v>38</v>
      </c>
    </row>
    <row r="59" spans="1:11" s="23" customFormat="1" x14ac:dyDescent="0.25">
      <c r="A59" s="22" t="s">
        <v>50</v>
      </c>
      <c r="B59" s="61" t="s">
        <v>71</v>
      </c>
      <c r="C59" s="62"/>
      <c r="D59" s="44">
        <v>1</v>
      </c>
      <c r="E59" s="44">
        <v>1</v>
      </c>
      <c r="F59" s="25"/>
      <c r="G59" s="25"/>
      <c r="H59" s="25"/>
      <c r="I59" s="26"/>
      <c r="K59" s="33" t="s">
        <v>38</v>
      </c>
    </row>
    <row r="60" spans="1:11" s="23" customFormat="1" x14ac:dyDescent="0.25">
      <c r="A60" s="22" t="s">
        <v>50</v>
      </c>
      <c r="B60" s="52" t="s">
        <v>35</v>
      </c>
      <c r="C60" s="53"/>
      <c r="D60" s="44">
        <v>1</v>
      </c>
      <c r="E60" s="44">
        <v>1</v>
      </c>
      <c r="F60" s="25"/>
      <c r="G60" s="25"/>
      <c r="H60" s="25"/>
      <c r="I60" s="24"/>
      <c r="K60" s="33" t="s">
        <v>38</v>
      </c>
    </row>
    <row r="61" spans="1:11" s="23" customFormat="1" x14ac:dyDescent="0.25">
      <c r="A61" s="22" t="s">
        <v>48</v>
      </c>
      <c r="B61" s="63" t="s">
        <v>32</v>
      </c>
      <c r="C61" s="64"/>
      <c r="D61" s="45">
        <f>SUM(D55-D56+D57+D58+D59+D60)</f>
        <v>-7</v>
      </c>
      <c r="E61" s="45">
        <f>SUM(E55-E56+E57+E58+E59+E60)</f>
        <v>-7</v>
      </c>
      <c r="F61" s="25"/>
      <c r="G61" s="25"/>
      <c r="H61" s="25"/>
      <c r="I61" s="24"/>
      <c r="K61" s="48"/>
    </row>
    <row r="62" spans="1:11" s="23" customFormat="1" ht="35.25" customHeight="1" x14ac:dyDescent="0.25">
      <c r="A62" s="22" t="s">
        <v>49</v>
      </c>
      <c r="B62" s="59" t="s">
        <v>73</v>
      </c>
      <c r="C62" s="60"/>
      <c r="D62" s="44">
        <v>7</v>
      </c>
      <c r="E62" s="44">
        <v>7</v>
      </c>
      <c r="F62" s="25"/>
      <c r="G62" s="25"/>
      <c r="H62" s="25"/>
      <c r="I62" s="26"/>
      <c r="K62" s="33" t="s">
        <v>72</v>
      </c>
    </row>
    <row r="63" spans="1:11" s="23" customFormat="1" ht="45" x14ac:dyDescent="0.25">
      <c r="A63" s="22" t="s">
        <v>48</v>
      </c>
      <c r="B63" s="50" t="s">
        <v>37</v>
      </c>
      <c r="C63" s="51"/>
      <c r="D63" s="45">
        <f>+D61+D62</f>
        <v>0</v>
      </c>
      <c r="E63" s="45">
        <f>+E61+E62</f>
        <v>0</v>
      </c>
      <c r="F63" s="27"/>
      <c r="G63" s="28"/>
      <c r="H63" s="29"/>
      <c r="I63" s="26"/>
      <c r="K63" s="33" t="s">
        <v>64</v>
      </c>
    </row>
    <row r="64" spans="1:11" s="23" customFormat="1" x14ac:dyDescent="0.25">
      <c r="B64" s="30"/>
      <c r="C64" s="29"/>
      <c r="D64" s="29"/>
      <c r="E64" s="29"/>
      <c r="F64" s="29"/>
      <c r="G64" s="29"/>
      <c r="H64" s="29"/>
      <c r="I64" s="24"/>
      <c r="K64" s="31"/>
    </row>
  </sheetData>
  <sheetProtection algorithmName="SHA-512" hashValue="lnXuK+oPzEsLvHjjPUtXnmZt0gCTZ7fJbu+jxZRcihAOZBdNP0r/OREI/a5VbG6TZdPJPoNYK40mP7735iOqUg==" saltValue="BNPTLQ/mRerWAoWoESNbRw==" spinCount="100000" sheet="1" objects="1" scenarios="1"/>
  <mergeCells count="15">
    <mergeCell ref="B63:C63"/>
    <mergeCell ref="B60:C60"/>
    <mergeCell ref="C1:L1"/>
    <mergeCell ref="C2:L2"/>
    <mergeCell ref="G13:I13"/>
    <mergeCell ref="C7:K7"/>
    <mergeCell ref="C8:K8"/>
    <mergeCell ref="B62:C62"/>
    <mergeCell ref="B55:C55"/>
    <mergeCell ref="B56:C56"/>
    <mergeCell ref="B57:C57"/>
    <mergeCell ref="B58:C58"/>
    <mergeCell ref="B59:C59"/>
    <mergeCell ref="B61:C61"/>
    <mergeCell ref="B6:K6"/>
  </mergeCells>
  <pageMargins left="0.70866141732283472" right="0.70866141732283472" top="0.78740157480314965" bottom="0.78740157480314965" header="0.31496062992125984" footer="0.31496062992125984"/>
  <pageSetup paperSize="9" scale="50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Bilanz,GuV</vt:lpstr>
      <vt:lpstr>Tabelle1</vt:lpstr>
      <vt:lpstr>'Bilanz,GuV'!Druckbereich</vt:lpstr>
    </vt:vector>
  </TitlesOfParts>
  <Company>"VERWALTUNG REZ. SERVER / IT-KONSOLID."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Hülscher Steffen</dc:creator>
  <cp:lastModifiedBy>Marquardt Chris</cp:lastModifiedBy>
  <cp:lastPrinted>2020-04-02T12:39:27Z</cp:lastPrinted>
  <dcterms:created xsi:type="dcterms:W3CDTF">2018-12-12T13:43:23Z</dcterms:created>
  <dcterms:modified xsi:type="dcterms:W3CDTF">2020-04-07T09:18:29Z</dcterms:modified>
</cp:coreProperties>
</file>